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4"/>
  </bookViews>
  <sheets>
    <sheet name="Income Statement" sheetId="1" r:id="rId1"/>
    <sheet name="Bal Sheet_Liabs" sheetId="2" r:id="rId2"/>
    <sheet name="Bal Sheet Assets" sheetId="3" r:id="rId3"/>
    <sheet name="Stat CF" sheetId="4" r:id="rId4"/>
    <sheet name="FFCE" sheetId="5" r:id="rId5"/>
  </sheets>
  <definedNames/>
  <calcPr fullCalcOnLoad="1"/>
</workbook>
</file>

<file path=xl/comments5.xml><?xml version="1.0" encoding="utf-8"?>
<comments xmlns="http://schemas.openxmlformats.org/spreadsheetml/2006/main">
  <authors>
    <author>P.V. Viswanath</author>
  </authors>
  <commentList>
    <comment ref="J3" authorId="0">
      <text>
        <r>
          <rPr>
            <b/>
            <sz val="8"/>
            <rFont val="Tahoma"/>
            <family val="0"/>
          </rPr>
          <t>P.V. Viswanath:</t>
        </r>
        <r>
          <rPr>
            <sz val="8"/>
            <rFont val="Tahoma"/>
            <family val="0"/>
          </rPr>
          <t xml:space="preserve">
Note that from 2003 onwards, this is only Dep and Amortization; but for 2002/2001, this is dep, amor plus cost of company timber harvested</t>
        </r>
      </text>
    </comment>
    <comment ref="J4" authorId="0">
      <text>
        <r>
          <rPr>
            <b/>
            <sz val="8"/>
            <rFont val="Tahoma"/>
            <family val="0"/>
          </rPr>
          <t>P.V. Viswanath:</t>
        </r>
        <r>
          <rPr>
            <sz val="8"/>
            <rFont val="Tahoma"/>
            <family val="0"/>
          </rPr>
          <t xml:space="preserve">
The number for 2003 from the 2005 10-K is slightly different from the number in the 2003 10-K filing; this might be similar to the issue with Dep/Amort</t>
        </r>
      </text>
    </comment>
  </commentList>
</comments>
</file>

<file path=xl/sharedStrings.xml><?xml version="1.0" encoding="utf-8"?>
<sst xmlns="http://schemas.openxmlformats.org/spreadsheetml/2006/main" count="184" uniqueCount="144">
  <si>
    <t>Sales</t>
  </si>
  <si>
    <t>Cost of goods sold and occupancy costs</t>
  </si>
  <si>
    <t>Gross profit</t>
  </si>
  <si>
    <t>Operating expenses</t>
  </si>
  <si>
    <t>Operating and selling</t>
  </si>
  <si>
    <t>General and administrative</t>
  </si>
  <si>
    <t>Other operating, net</t>
  </si>
  <si>
    <t>Operating income</t>
  </si>
  <si>
    <t>Debt retirement expense</t>
  </si>
  <si>
    <t>—</t>
  </si>
  <si>
    <t>Interest expense</t>
  </si>
  <si>
    <t>Interest income</t>
  </si>
  <si>
    <t>Timber notes securitization</t>
  </si>
  <si>
    <t>Income tax expense</t>
  </si>
  <si>
    <t>Minority interest, net of income tax</t>
  </si>
  <si>
    <t>Discontinued operations</t>
  </si>
  <si>
    <t>Operating loss</t>
  </si>
  <si>
    <t>Write-down of assets</t>
  </si>
  <si>
    <t>Income tax benefit</t>
  </si>
  <si>
    <t>Loss from discontinued operations</t>
  </si>
  <si>
    <t>Net income (loss)</t>
  </si>
  <si>
    <t>Preferred dividends</t>
  </si>
  <si>
    <t>Continuing operations</t>
  </si>
  <si>
    <t>Other income expense), net</t>
  </si>
  <si>
    <t>Income from continuing operations before income taxes and minority interest</t>
  </si>
  <si>
    <t>Income from continuing operations before minority interest</t>
  </si>
  <si>
    <t>Income from continuing operations</t>
  </si>
  <si>
    <t>Basic income per common share</t>
  </si>
  <si>
    <t>Net income</t>
  </si>
  <si>
    <t>Net income applicable to common shareholders</t>
  </si>
  <si>
    <t>Diluted income per common share</t>
  </si>
  <si>
    <t>Office Max Incorporated</t>
  </si>
  <si>
    <t>Net Income</t>
  </si>
  <si>
    <t>Capital Spending</t>
  </si>
  <si>
    <t>Change in Non-Cash Working Capital</t>
  </si>
  <si>
    <t>CF from Operations</t>
  </si>
  <si>
    <t>Capital Expenditures</t>
  </si>
  <si>
    <t>Net Debt Paid</t>
  </si>
  <si>
    <t>Changes in Cash</t>
  </si>
  <si>
    <t>Depreciation and Amortization</t>
  </si>
  <si>
    <t>LIABILITIES AND SHAREHOLDERS’ EQUITY</t>
  </si>
  <si>
    <t>Current liabilities:</t>
  </si>
  <si>
    <t>Short-term borrowings</t>
  </si>
  <si>
    <t>Current portion of long-term debt</t>
  </si>
  <si>
    <t>Accounts payable:</t>
  </si>
  <si>
    <t>Trade</t>
  </si>
  <si>
    <t>Related parties</t>
  </si>
  <si>
    <t>Accrued expenses and other current liabilities:</t>
  </si>
  <si>
    <t>Compensation and benefits</t>
  </si>
  <si>
    <t>Other</t>
  </si>
  <si>
    <t>Liabilities related to assets held for sale</t>
  </si>
  <si>
    <t>Total current liabilities</t>
  </si>
  <si>
    <t>Long-term debt:</t>
  </si>
  <si>
    <t>Long-term debt, less current portion</t>
  </si>
  <si>
    <t>Timber notes securitized</t>
  </si>
  <si>
    <t>Total long-term debt</t>
  </si>
  <si>
    <t>Other long-term obligations:</t>
  </si>
  <si>
    <t>Deferred gain on sale of assets</t>
  </si>
  <si>
    <t>Other long-term obligations</t>
  </si>
  <si>
    <t>Total other long-term obligations</t>
  </si>
  <si>
    <t>Minority interest</t>
  </si>
  <si>
    <t>Commitments and contingent liabilities</t>
  </si>
  <si>
    <t>Shareholders’ equity:</t>
  </si>
  <si>
    <t>Series D ESOP: $.01 stated value; 1,216,335 and 1,216,335 shares outstanding</t>
  </si>
  <si>
    <t>Common stock—$2.50 par value; 200,000,000 shares authorized; 74,903,220 and 70,804,612 shares outstanding</t>
  </si>
  <si>
    <t>Additional paid-in capital</t>
  </si>
  <si>
    <t>Retained earnings</t>
  </si>
  <si>
    <t>Accumulated other comprehensive loss</t>
  </si>
  <si>
    <t>Total shareholders’ equity</t>
  </si>
  <si>
    <t>Total liabilities and shareholders’ equity</t>
  </si>
  <si>
    <t>Current assets:</t>
  </si>
  <si>
    <t>Cash and cash equivalents</t>
  </si>
  <si>
    <t>Receivables, net</t>
  </si>
  <si>
    <t>Related party receivables</t>
  </si>
  <si>
    <t>Inventories</t>
  </si>
  <si>
    <t>Deferred income taxes</t>
  </si>
  <si>
    <t>Total current assets</t>
  </si>
  <si>
    <t>Property and equipment:</t>
  </si>
  <si>
    <t>Land and land improvements</t>
  </si>
  <si>
    <t>Buildings and improvements</t>
  </si>
  <si>
    <t>Machinery and equipment</t>
  </si>
  <si>
    <t>Total property and equipment</t>
  </si>
  <si>
    <t>Accumulated depreciation</t>
  </si>
  <si>
    <t>Net property and equipment</t>
  </si>
  <si>
    <t>Goodwill</t>
  </si>
  <si>
    <t>Intangible assets, net</t>
  </si>
  <si>
    <t>Investments in affiliates</t>
  </si>
  <si>
    <t>Timber notes receivable</t>
  </si>
  <si>
    <t>Restricted investments</t>
  </si>
  <si>
    <t>Deferred charges</t>
  </si>
  <si>
    <t>Other non-current assets</t>
  </si>
  <si>
    <t>Total assets</t>
  </si>
  <si>
    <t>Working Capital</t>
  </si>
  <si>
    <t>Cash</t>
  </si>
  <si>
    <t>Change in NonCash WC</t>
  </si>
  <si>
    <t>Cash provided by (used for) operations:</t>
  </si>
  <si>
    <t>Items in net income (loss) not using (providing) cash</t>
  </si>
  <si>
    <t>Earnings from affiliates</t>
  </si>
  <si>
    <t>Depreciation and amortization</t>
  </si>
  <si>
    <t>Pension and other postretirement benefits expense</t>
  </si>
  <si>
    <t>Gain on sales of assets</t>
  </si>
  <si>
    <t>Non-cash asset write-downs</t>
  </si>
  <si>
    <t>Changes other than from acquisition of business</t>
  </si>
  <si>
    <t>Receivables</t>
  </si>
  <si>
    <t>Accounts payable and accrued liabilities</t>
  </si>
  <si>
    <t>Current and deferred income taxes</t>
  </si>
  <si>
    <t>Pension and other postretirement benefits payments</t>
  </si>
  <si>
    <t>Cash provided by (used for) operations</t>
  </si>
  <si>
    <t>Cash provided by (used for) investment:</t>
  </si>
  <si>
    <t>Expenditures for property and equipment</t>
  </si>
  <si>
    <t>Expenditures for timber and timberlands</t>
  </si>
  <si>
    <t>Acquisition of businesses and facilities, net of cash acquired</t>
  </si>
  <si>
    <t>Proceeds from sale of (purchase of) restricted investments</t>
  </si>
  <si>
    <t>Proceeds from sales of assets</t>
  </si>
  <si>
    <t>Cash provided by (used for) investment</t>
  </si>
  <si>
    <t>Cash provided by (used for) financing:</t>
  </si>
  <si>
    <t>Cash dividends paid</t>
  </si>
  <si>
    <t>Common stock</t>
  </si>
  <si>
    <t>Preferred stock</t>
  </si>
  <si>
    <t>Short-term borrowings (repayments), net</t>
  </si>
  <si>
    <t>Proceeds from timber notes securitized</t>
  </si>
  <si>
    <t>Additions to long-term debt</t>
  </si>
  <si>
    <t>Payments of long-term debt</t>
  </si>
  <si>
    <t>Purchase of Series D preferred stock</t>
  </si>
  <si>
    <t>Purchase of common shares</t>
  </si>
  <si>
    <t>Proceeds from exercise of stock options</t>
  </si>
  <si>
    <t>Proceeds from adjustable conversion-rate equity security units</t>
  </si>
  <si>
    <t>Cash used for financing</t>
  </si>
  <si>
    <t>Increase (decrease) in cash and cash equivalents</t>
  </si>
  <si>
    <t>Balance at beginning of the year</t>
  </si>
  <si>
    <t>Balance at end of the year</t>
  </si>
  <si>
    <t>FCFE</t>
  </si>
  <si>
    <t>New Debt Issued -- Long Term</t>
  </si>
  <si>
    <t>New Debt Issued -- Short Term</t>
  </si>
  <si>
    <t>Principal Repayments -- Long Term</t>
  </si>
  <si>
    <t>Principal Repayments -- Short Term</t>
  </si>
  <si>
    <t>Current Assets</t>
  </si>
  <si>
    <t>Current Liabilities</t>
  </si>
  <si>
    <t>Cash and Cash Equiv</t>
  </si>
  <si>
    <t xml:space="preserve">     </t>
  </si>
  <si>
    <t xml:space="preserve">          </t>
  </si>
  <si>
    <t>Actually, we should take out preferred dividends, as well</t>
  </si>
  <si>
    <t xml:space="preserve">    </t>
  </si>
  <si>
    <t>Noncash Working Capital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</si>
</sst>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16">
    <font>
      <sz val="10"/>
      <name val="Arial"/>
      <family val="0"/>
    </font>
    <font>
      <sz val="8"/>
      <name val="Arial"/>
      <family val="0"/>
    </font>
    <font>
      <b/>
      <sz val="1"/>
      <name val="Times New Roman"/>
      <family val="1"/>
    </font>
    <font>
      <b/>
      <sz val="9.5"/>
      <name val="Times New Roman"/>
      <family val="1"/>
    </font>
    <font>
      <sz val="9.5"/>
      <name val="Times New Roman"/>
      <family val="1"/>
    </font>
    <font>
      <sz val="1"/>
      <name val="Times New Roman"/>
      <family val="1"/>
    </font>
    <font>
      <b/>
      <sz val="10"/>
      <name val="Times New Roman"/>
      <family val="1"/>
    </font>
    <font>
      <sz val="8.5"/>
      <name val="Times New Roman"/>
      <family val="1"/>
    </font>
    <font>
      <sz val="10"/>
      <name val="Times New Roman"/>
      <family val="1"/>
    </font>
    <font>
      <b/>
      <sz val="8.5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7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0" fillId="0" borderId="0" xfId="0" applyAlignment="1">
      <alignment horizontal="right"/>
    </xf>
    <xf numFmtId="3" fontId="0" fillId="0" borderId="0" xfId="0" applyNumberFormat="1" applyAlignment="1">
      <alignment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4" fillId="2" borderId="0" xfId="0" applyFont="1" applyFill="1" applyAlignment="1">
      <alignment horizontal="left" vertical="top" wrapText="1" indent="1"/>
    </xf>
    <xf numFmtId="0" fontId="5" fillId="2" borderId="0" xfId="0" applyFont="1" applyFill="1" applyAlignment="1">
      <alignment wrapText="1"/>
    </xf>
    <xf numFmtId="0" fontId="5" fillId="2" borderId="0" xfId="0" applyFont="1" applyFill="1" applyAlignment="1">
      <alignment horizontal="right" wrapText="1"/>
    </xf>
    <xf numFmtId="3" fontId="4" fillId="2" borderId="0" xfId="0" applyNumberFormat="1" applyFont="1" applyFill="1" applyAlignment="1">
      <alignment horizontal="right" wrapText="1"/>
    </xf>
    <xf numFmtId="0" fontId="4" fillId="0" borderId="0" xfId="0" applyFont="1" applyAlignment="1">
      <alignment horizontal="left" vertical="top" wrapText="1" indent="1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right" wrapText="1"/>
    </xf>
    <xf numFmtId="3" fontId="4" fillId="0" borderId="0" xfId="0" applyNumberFormat="1" applyFont="1" applyAlignment="1">
      <alignment horizontal="right" wrapText="1"/>
    </xf>
    <xf numFmtId="3" fontId="4" fillId="0" borderId="1" xfId="0" applyNumberFormat="1" applyFont="1" applyBorder="1" applyAlignment="1">
      <alignment horizontal="right" wrapText="1"/>
    </xf>
    <xf numFmtId="0" fontId="3" fillId="2" borderId="0" xfId="0" applyFont="1" applyFill="1" applyAlignment="1">
      <alignment horizontal="left" vertical="top" wrapText="1" indent="2"/>
    </xf>
    <xf numFmtId="0" fontId="4" fillId="2" borderId="0" xfId="0" applyFont="1" applyFill="1" applyAlignment="1">
      <alignment horizontal="left" vertical="top" wrapText="1" indent="2"/>
    </xf>
    <xf numFmtId="0" fontId="4" fillId="0" borderId="0" xfId="0" applyFont="1" applyAlignment="1">
      <alignment horizontal="left" vertical="top" wrapText="1" indent="2"/>
    </xf>
    <xf numFmtId="3" fontId="4" fillId="2" borderId="1" xfId="0" applyNumberFormat="1" applyFont="1" applyFill="1" applyBorder="1" applyAlignment="1">
      <alignment horizontal="right" wrapText="1"/>
    </xf>
    <xf numFmtId="0" fontId="4" fillId="2" borderId="0" xfId="0" applyFont="1" applyFill="1" applyAlignment="1">
      <alignment horizontal="right" wrapText="1"/>
    </xf>
    <xf numFmtId="0" fontId="4" fillId="2" borderId="1" xfId="0" applyFont="1" applyFill="1" applyBorder="1" applyAlignment="1">
      <alignment horizontal="right" wrapText="1"/>
    </xf>
    <xf numFmtId="0" fontId="3" fillId="0" borderId="0" xfId="0" applyFont="1" applyAlignment="1">
      <alignment horizontal="left" vertical="top" wrapText="1" indent="3"/>
    </xf>
    <xf numFmtId="0" fontId="4" fillId="0" borderId="0" xfId="0" applyFont="1" applyAlignment="1">
      <alignment horizontal="right" wrapText="1"/>
    </xf>
    <xf numFmtId="0" fontId="3" fillId="0" borderId="0" xfId="0" applyFont="1" applyAlignment="1">
      <alignment horizontal="left" vertical="top" wrapText="1" indent="2"/>
    </xf>
    <xf numFmtId="0" fontId="3" fillId="0" borderId="0" xfId="0" applyFont="1" applyAlignment="1">
      <alignment horizontal="left" vertical="top" wrapText="1" indent="1"/>
    </xf>
    <xf numFmtId="3" fontId="3" fillId="0" borderId="3" xfId="0" applyNumberFormat="1" applyFont="1" applyBorder="1" applyAlignment="1">
      <alignment horizontal="right" wrapText="1"/>
    </xf>
    <xf numFmtId="0" fontId="3" fillId="0" borderId="3" xfId="0" applyFont="1" applyBorder="1" applyAlignment="1">
      <alignment horizontal="right" wrapText="1"/>
    </xf>
    <xf numFmtId="3" fontId="4" fillId="2" borderId="2" xfId="0" applyNumberFormat="1" applyFont="1" applyFill="1" applyBorder="1" applyAlignment="1">
      <alignment horizontal="right" wrapText="1"/>
    </xf>
    <xf numFmtId="3" fontId="4" fillId="0" borderId="2" xfId="0" applyNumberFormat="1" applyFont="1" applyBorder="1" applyAlignment="1">
      <alignment horizontal="right" wrapText="1"/>
    </xf>
    <xf numFmtId="3" fontId="3" fillId="0" borderId="2" xfId="0" applyNumberFormat="1" applyFont="1" applyBorder="1" applyAlignment="1">
      <alignment horizontal="right" wrapText="1"/>
    </xf>
    <xf numFmtId="0" fontId="5" fillId="2" borderId="4" xfId="0" applyFont="1" applyFill="1" applyBorder="1" applyAlignment="1">
      <alignment horizontal="right" wrapText="1"/>
    </xf>
    <xf numFmtId="3" fontId="4" fillId="2" borderId="5" xfId="0" applyNumberFormat="1" applyFont="1" applyFill="1" applyBorder="1" applyAlignment="1">
      <alignment horizontal="right" wrapText="1"/>
    </xf>
    <xf numFmtId="0" fontId="6" fillId="0" borderId="0" xfId="0" applyFont="1" applyAlignment="1">
      <alignment horizontal="center"/>
    </xf>
    <xf numFmtId="3" fontId="7" fillId="0" borderId="0" xfId="0" applyNumberFormat="1" applyFont="1" applyAlignment="1">
      <alignment/>
    </xf>
    <xf numFmtId="0" fontId="6" fillId="2" borderId="0" xfId="0" applyFont="1" applyFill="1" applyAlignment="1">
      <alignment horizontal="left" vertical="top" wrapText="1" indent="1"/>
    </xf>
    <xf numFmtId="0" fontId="8" fillId="0" borderId="0" xfId="0" applyFont="1" applyAlignment="1">
      <alignment horizontal="left" vertical="top" wrapText="1" indent="1"/>
    </xf>
    <xf numFmtId="0" fontId="8" fillId="2" borderId="0" xfId="0" applyFont="1" applyFill="1" applyAlignment="1">
      <alignment horizontal="left" vertical="top" wrapText="1" indent="1"/>
    </xf>
    <xf numFmtId="0" fontId="8" fillId="2" borderId="0" xfId="0" applyFont="1" applyFill="1" applyAlignment="1">
      <alignment horizontal="left" wrapText="1"/>
    </xf>
    <xf numFmtId="0" fontId="8" fillId="2" borderId="0" xfId="0" applyFont="1" applyFill="1" applyAlignment="1">
      <alignment horizontal="right" wrapText="1"/>
    </xf>
    <xf numFmtId="3" fontId="8" fillId="2" borderId="0" xfId="0" applyNumberFormat="1" applyFont="1" applyFill="1" applyAlignment="1">
      <alignment horizontal="right" wrapText="1"/>
    </xf>
    <xf numFmtId="3" fontId="8" fillId="0" borderId="0" xfId="0" applyNumberFormat="1" applyFont="1" applyAlignment="1">
      <alignment horizontal="right" wrapText="1"/>
    </xf>
    <xf numFmtId="0" fontId="8" fillId="0" borderId="0" xfId="0" applyFont="1" applyAlignment="1">
      <alignment horizontal="left" vertical="top" wrapText="1" indent="2"/>
    </xf>
    <xf numFmtId="0" fontId="8" fillId="2" borderId="0" xfId="0" applyFont="1" applyFill="1" applyAlignment="1">
      <alignment horizontal="left" vertical="top" wrapText="1" indent="2"/>
    </xf>
    <xf numFmtId="3" fontId="8" fillId="2" borderId="1" xfId="0" applyNumberFormat="1" applyFont="1" applyFill="1" applyBorder="1" applyAlignment="1">
      <alignment horizontal="right" wrapText="1"/>
    </xf>
    <xf numFmtId="0" fontId="6" fillId="0" borderId="0" xfId="0" applyFont="1" applyAlignment="1">
      <alignment horizontal="left" vertical="top" wrapText="1" indent="3"/>
    </xf>
    <xf numFmtId="3" fontId="8" fillId="0" borderId="1" xfId="0" applyNumberFormat="1" applyFont="1" applyBorder="1" applyAlignment="1">
      <alignment horizontal="right" wrapText="1"/>
    </xf>
    <xf numFmtId="0" fontId="6" fillId="2" borderId="0" xfId="0" applyFont="1" applyFill="1" applyAlignment="1">
      <alignment horizontal="left" vertical="top" wrapText="1" indent="3"/>
    </xf>
    <xf numFmtId="0" fontId="6" fillId="0" borderId="0" xfId="0" applyFont="1" applyAlignment="1">
      <alignment horizontal="left" vertical="top" wrapText="1" indent="1"/>
    </xf>
    <xf numFmtId="3" fontId="6" fillId="0" borderId="3" xfId="0" applyNumberFormat="1" applyFont="1" applyBorder="1" applyAlignment="1">
      <alignment horizontal="right" wrapText="1"/>
    </xf>
    <xf numFmtId="3" fontId="8" fillId="0" borderId="5" xfId="0" applyNumberFormat="1" applyFont="1" applyBorder="1" applyAlignment="1">
      <alignment horizontal="right" wrapText="1"/>
    </xf>
    <xf numFmtId="0" fontId="5" fillId="2" borderId="2" xfId="0" applyFont="1" applyFill="1" applyBorder="1" applyAlignment="1">
      <alignment horizontal="right" wrapText="1"/>
    </xf>
    <xf numFmtId="3" fontId="8" fillId="2" borderId="5" xfId="0" applyNumberFormat="1" applyFont="1" applyFill="1" applyBorder="1" applyAlignment="1">
      <alignment horizontal="right" wrapText="1"/>
    </xf>
    <xf numFmtId="3" fontId="8" fillId="0" borderId="2" xfId="0" applyNumberFormat="1" applyFont="1" applyBorder="1" applyAlignment="1">
      <alignment horizontal="right" wrapText="1"/>
    </xf>
    <xf numFmtId="0" fontId="0" fillId="0" borderId="0" xfId="0" applyAlignment="1">
      <alignment/>
    </xf>
    <xf numFmtId="0" fontId="8" fillId="2" borderId="0" xfId="0" applyFont="1" applyFill="1" applyAlignment="1">
      <alignment wrapText="1"/>
    </xf>
    <xf numFmtId="3" fontId="6" fillId="0" borderId="6" xfId="0" applyNumberFormat="1" applyFont="1" applyBorder="1" applyAlignment="1">
      <alignment horizontal="right" wrapText="1"/>
    </xf>
    <xf numFmtId="3" fontId="8" fillId="2" borderId="2" xfId="0" applyNumberFormat="1" applyFont="1" applyFill="1" applyBorder="1" applyAlignment="1">
      <alignment horizontal="right" wrapText="1"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right" wrapText="1"/>
    </xf>
    <xf numFmtId="0" fontId="9" fillId="2" borderId="0" xfId="0" applyFont="1" applyFill="1" applyAlignment="1">
      <alignment horizontal="left" vertical="top" wrapText="1" indent="1"/>
    </xf>
    <xf numFmtId="0" fontId="7" fillId="0" borderId="0" xfId="0" applyFont="1" applyAlignment="1">
      <alignment horizontal="left" vertical="top" wrapText="1" indent="1"/>
    </xf>
    <xf numFmtId="3" fontId="7" fillId="0" borderId="0" xfId="0" applyNumberFormat="1" applyFont="1" applyAlignment="1">
      <alignment horizontal="right" wrapText="1"/>
    </xf>
    <xf numFmtId="0" fontId="7" fillId="0" borderId="0" xfId="0" applyFont="1" applyAlignment="1">
      <alignment horizontal="right" wrapText="1"/>
    </xf>
    <xf numFmtId="0" fontId="7" fillId="2" borderId="0" xfId="0" applyFont="1" applyFill="1" applyAlignment="1">
      <alignment horizontal="left" vertical="top" wrapText="1" indent="1"/>
    </xf>
    <xf numFmtId="0" fontId="7" fillId="0" borderId="0" xfId="0" applyFont="1" applyAlignment="1">
      <alignment horizontal="left" vertical="top" wrapText="1" indent="2"/>
    </xf>
    <xf numFmtId="0" fontId="7" fillId="2" borderId="0" xfId="0" applyFont="1" applyFill="1" applyAlignment="1">
      <alignment horizontal="left" vertical="top" wrapText="1" indent="2"/>
    </xf>
    <xf numFmtId="3" fontId="7" fillId="2" borderId="0" xfId="0" applyNumberFormat="1" applyFont="1" applyFill="1" applyAlignment="1">
      <alignment horizontal="right" wrapText="1"/>
    </xf>
    <xf numFmtId="0" fontId="7" fillId="2" borderId="0" xfId="0" applyFont="1" applyFill="1" applyAlignment="1">
      <alignment horizontal="right" wrapText="1"/>
    </xf>
    <xf numFmtId="0" fontId="7" fillId="0" borderId="1" xfId="0" applyFont="1" applyBorder="1" applyAlignment="1">
      <alignment horizontal="right" wrapText="1"/>
    </xf>
    <xf numFmtId="3" fontId="7" fillId="0" borderId="1" xfId="0" applyNumberFormat="1" applyFont="1" applyBorder="1" applyAlignment="1">
      <alignment horizontal="right" wrapText="1"/>
    </xf>
    <xf numFmtId="3" fontId="7" fillId="2" borderId="1" xfId="0" applyNumberFormat="1" applyFont="1" applyFill="1" applyBorder="1" applyAlignment="1">
      <alignment horizontal="right" wrapText="1"/>
    </xf>
    <xf numFmtId="0" fontId="7" fillId="2" borderId="1" xfId="0" applyFont="1" applyFill="1" applyBorder="1" applyAlignment="1">
      <alignment horizontal="right" wrapText="1"/>
    </xf>
    <xf numFmtId="0" fontId="9" fillId="0" borderId="0" xfId="0" applyFont="1" applyAlignment="1">
      <alignment horizontal="left" vertical="top" wrapText="1" indent="1"/>
    </xf>
    <xf numFmtId="0" fontId="5" fillId="0" borderId="0" xfId="0" applyFont="1" applyAlignment="1">
      <alignment horizontal="left" vertical="top" wrapText="1" indent="1"/>
    </xf>
    <xf numFmtId="3" fontId="9" fillId="2" borderId="3" xfId="0" applyNumberFormat="1" applyFont="1" applyFill="1" applyBorder="1" applyAlignment="1">
      <alignment horizontal="right" wrapText="1"/>
    </xf>
    <xf numFmtId="3" fontId="7" fillId="2" borderId="5" xfId="0" applyNumberFormat="1" applyFont="1" applyFill="1" applyBorder="1" applyAlignment="1">
      <alignment horizontal="right" wrapText="1"/>
    </xf>
    <xf numFmtId="0" fontId="5" fillId="0" borderId="2" xfId="0" applyFont="1" applyBorder="1" applyAlignment="1">
      <alignment horizontal="right" wrapText="1"/>
    </xf>
    <xf numFmtId="3" fontId="7" fillId="2" borderId="2" xfId="0" applyNumberFormat="1" applyFont="1" applyFill="1" applyBorder="1" applyAlignment="1">
      <alignment horizontal="right" wrapText="1"/>
    </xf>
    <xf numFmtId="3" fontId="7" fillId="0" borderId="2" xfId="0" applyNumberFormat="1" applyFont="1" applyBorder="1" applyAlignment="1">
      <alignment horizontal="right" wrapText="1"/>
    </xf>
    <xf numFmtId="3" fontId="7" fillId="0" borderId="5" xfId="0" applyNumberFormat="1" applyFont="1" applyBorder="1" applyAlignment="1">
      <alignment horizontal="right" wrapText="1"/>
    </xf>
    <xf numFmtId="3" fontId="10" fillId="0" borderId="0" xfId="20" applyNumberFormat="1" applyAlignment="1">
      <alignment/>
    </xf>
    <xf numFmtId="0" fontId="2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12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-@sum('Stat%20CF'!B21:B26)" TargetMode="External" /><Relationship Id="rId2" Type="http://schemas.openxmlformats.org/officeDocument/2006/relationships/comments" Target="../comments5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8"/>
  <sheetViews>
    <sheetView workbookViewId="0" topLeftCell="A23">
      <selection activeCell="A1" sqref="A1:D38"/>
    </sheetView>
  </sheetViews>
  <sheetFormatPr defaultColWidth="9.140625" defaultRowHeight="12.75"/>
  <cols>
    <col min="1" max="1" width="27.57421875" style="0" customWidth="1"/>
  </cols>
  <sheetData>
    <row r="1" ht="13.5" thickBot="1">
      <c r="A1" s="33" t="s">
        <v>31</v>
      </c>
    </row>
    <row r="2" spans="1:4" ht="12.75">
      <c r="A2" s="82"/>
      <c r="B2" s="4"/>
      <c r="C2" s="6"/>
      <c r="D2" s="6"/>
    </row>
    <row r="3" spans="1:4" ht="13.5" thickBot="1">
      <c r="A3" s="82"/>
      <c r="B3" s="5">
        <v>2006</v>
      </c>
      <c r="C3" s="5">
        <v>2005</v>
      </c>
      <c r="D3" s="5">
        <v>2004</v>
      </c>
    </row>
    <row r="4" spans="1:4" ht="12.75">
      <c r="A4" s="3"/>
      <c r="B4" s="83"/>
      <c r="C4" s="83"/>
      <c r="D4" s="83"/>
    </row>
    <row r="5" spans="1:4" ht="12.75">
      <c r="A5" s="7" t="s">
        <v>0</v>
      </c>
      <c r="B5" s="10">
        <v>8965707</v>
      </c>
      <c r="C5" s="10">
        <v>9157660</v>
      </c>
      <c r="D5" s="10">
        <v>13270196</v>
      </c>
    </row>
    <row r="6" spans="1:9" ht="26.25" thickBot="1">
      <c r="A6" s="11" t="s">
        <v>1</v>
      </c>
      <c r="B6" s="15">
        <v>6656497</v>
      </c>
      <c r="C6" s="15">
        <v>6960390</v>
      </c>
      <c r="D6" s="15">
        <v>10588824</v>
      </c>
      <c r="H6" s="1"/>
      <c r="I6" s="2"/>
    </row>
    <row r="7" spans="1:9" ht="12.75">
      <c r="A7" s="16" t="s">
        <v>2</v>
      </c>
      <c r="B7" s="28">
        <v>2309210</v>
      </c>
      <c r="C7" s="28">
        <v>2197270</v>
      </c>
      <c r="D7" s="28">
        <v>2681372</v>
      </c>
      <c r="H7" s="1"/>
      <c r="I7" s="2"/>
    </row>
    <row r="8" spans="1:9" ht="12.75">
      <c r="A8" s="11" t="s">
        <v>3</v>
      </c>
      <c r="B8" s="13"/>
      <c r="C8" s="13"/>
      <c r="D8" s="13"/>
      <c r="H8" s="1"/>
      <c r="I8" s="2"/>
    </row>
    <row r="9" spans="1:9" ht="12.75">
      <c r="A9" s="17" t="s">
        <v>4</v>
      </c>
      <c r="B9" s="10">
        <v>1641147</v>
      </c>
      <c r="C9" s="10">
        <v>1765268</v>
      </c>
      <c r="D9" s="10">
        <v>2014546</v>
      </c>
      <c r="H9" s="1"/>
      <c r="I9" s="2"/>
    </row>
    <row r="10" spans="1:8" ht="12.75">
      <c r="A10" s="18" t="s">
        <v>5</v>
      </c>
      <c r="B10" s="14">
        <v>361818</v>
      </c>
      <c r="C10" s="14">
        <v>368265</v>
      </c>
      <c r="D10" s="14">
        <v>365466</v>
      </c>
      <c r="H10" s="1"/>
    </row>
    <row r="11" spans="1:8" ht="13.5" thickBot="1">
      <c r="A11" s="17" t="s">
        <v>6</v>
      </c>
      <c r="B11" s="19">
        <v>140343</v>
      </c>
      <c r="C11" s="19">
        <v>54045</v>
      </c>
      <c r="D11" s="19">
        <v>-370609</v>
      </c>
      <c r="H11" s="1"/>
    </row>
    <row r="12" spans="1:8" ht="12.75">
      <c r="A12" s="22" t="s">
        <v>7</v>
      </c>
      <c r="B12" s="29">
        <v>165902</v>
      </c>
      <c r="C12" s="29">
        <v>9692</v>
      </c>
      <c r="D12" s="29">
        <v>671969</v>
      </c>
      <c r="H12" s="1"/>
    </row>
    <row r="13" spans="1:4" ht="12.75">
      <c r="A13" s="7" t="s">
        <v>8</v>
      </c>
      <c r="B13" s="20" t="s">
        <v>9</v>
      </c>
      <c r="C13" s="10">
        <v>-14391</v>
      </c>
      <c r="D13" s="10">
        <v>-137137</v>
      </c>
    </row>
    <row r="14" spans="1:4" ht="12.75">
      <c r="A14" s="11" t="s">
        <v>10</v>
      </c>
      <c r="B14" s="14">
        <v>-123082</v>
      </c>
      <c r="C14" s="14">
        <v>-128504</v>
      </c>
      <c r="D14" s="14">
        <v>-151939</v>
      </c>
    </row>
    <row r="15" spans="1:8" ht="12.75">
      <c r="A15" s="7" t="s">
        <v>11</v>
      </c>
      <c r="B15" s="10">
        <v>89723</v>
      </c>
      <c r="C15" s="10">
        <v>97272</v>
      </c>
      <c r="D15" s="10">
        <v>14093</v>
      </c>
      <c r="H15" s="1"/>
    </row>
    <row r="16" spans="1:8" ht="12.75">
      <c r="A16" s="11" t="s">
        <v>12</v>
      </c>
      <c r="B16" s="23" t="s">
        <v>9</v>
      </c>
      <c r="C16" s="23" t="s">
        <v>9</v>
      </c>
      <c r="D16" s="14">
        <v>-19000</v>
      </c>
      <c r="H16" s="1"/>
    </row>
    <row r="17" spans="1:8" ht="13.5" thickBot="1">
      <c r="A17" s="7" t="s">
        <v>23</v>
      </c>
      <c r="B17" s="19">
        <v>39335</v>
      </c>
      <c r="C17" s="19">
        <v>-1685</v>
      </c>
      <c r="D17" s="19">
        <v>1456</v>
      </c>
      <c r="H17" s="1"/>
    </row>
    <row r="18" spans="1:8" ht="38.25">
      <c r="A18" s="24" t="s">
        <v>24</v>
      </c>
      <c r="B18" s="29">
        <v>171878</v>
      </c>
      <c r="C18" s="29">
        <v>-37616</v>
      </c>
      <c r="D18" s="29">
        <v>379442</v>
      </c>
      <c r="H18" s="1"/>
    </row>
    <row r="19" spans="1:4" ht="13.5" thickBot="1">
      <c r="A19" s="7" t="s">
        <v>13</v>
      </c>
      <c r="B19" s="19">
        <v>-68741</v>
      </c>
      <c r="C19" s="19">
        <v>-1226</v>
      </c>
      <c r="D19" s="19">
        <v>-142291</v>
      </c>
    </row>
    <row r="20" spans="1:4" ht="38.25">
      <c r="A20" s="24" t="s">
        <v>25</v>
      </c>
      <c r="B20" s="29">
        <v>103137</v>
      </c>
      <c r="C20" s="29">
        <v>38842</v>
      </c>
      <c r="D20" s="29">
        <v>237151</v>
      </c>
    </row>
    <row r="21" spans="1:4" ht="26.25" thickBot="1">
      <c r="A21" s="7" t="s">
        <v>14</v>
      </c>
      <c r="B21" s="19">
        <v>-4083</v>
      </c>
      <c r="C21" s="19">
        <v>-2370</v>
      </c>
      <c r="D21" s="19">
        <v>-3026</v>
      </c>
    </row>
    <row r="22" spans="1:4" ht="25.5">
      <c r="A22" s="24" t="s">
        <v>26</v>
      </c>
      <c r="B22" s="29">
        <v>99054</v>
      </c>
      <c r="C22" s="29">
        <v>-41212</v>
      </c>
      <c r="D22" s="29">
        <v>234125</v>
      </c>
    </row>
    <row r="23" spans="1:4" ht="12.75">
      <c r="A23" s="7" t="s">
        <v>15</v>
      </c>
      <c r="B23" s="9"/>
      <c r="C23" s="9"/>
      <c r="D23" s="9"/>
    </row>
    <row r="24" spans="1:4" ht="12.75">
      <c r="A24" s="18" t="s">
        <v>16</v>
      </c>
      <c r="B24" s="14">
        <v>-17972</v>
      </c>
      <c r="C24" s="14">
        <v>-24416</v>
      </c>
      <c r="D24" s="14">
        <v>-32095</v>
      </c>
    </row>
    <row r="25" spans="1:4" ht="12.75">
      <c r="A25" s="17" t="s">
        <v>17</v>
      </c>
      <c r="B25" s="20" t="s">
        <v>9</v>
      </c>
      <c r="C25" s="10">
        <v>-28243</v>
      </c>
      <c r="D25" s="10">
        <v>-67841</v>
      </c>
    </row>
    <row r="26" spans="1:4" ht="13.5" thickBot="1">
      <c r="A26" s="18" t="s">
        <v>18</v>
      </c>
      <c r="B26" s="15">
        <v>10639</v>
      </c>
      <c r="C26" s="15">
        <v>20109</v>
      </c>
      <c r="D26" s="15">
        <v>38869</v>
      </c>
    </row>
    <row r="27" spans="1:4" ht="26.25" thickBot="1">
      <c r="A27" s="16" t="s">
        <v>19</v>
      </c>
      <c r="B27" s="32">
        <v>-7333</v>
      </c>
      <c r="C27" s="32">
        <v>-32550</v>
      </c>
      <c r="D27" s="32">
        <v>-61067</v>
      </c>
    </row>
    <row r="28" spans="1:4" ht="12.75">
      <c r="A28" s="25" t="s">
        <v>28</v>
      </c>
      <c r="B28" s="30">
        <v>91721</v>
      </c>
      <c r="C28" s="30">
        <v>-73762</v>
      </c>
      <c r="D28" s="30">
        <v>173058</v>
      </c>
    </row>
    <row r="29" spans="1:4" ht="13.5" thickBot="1">
      <c r="A29" s="7" t="s">
        <v>21</v>
      </c>
      <c r="B29" s="19">
        <v>-4037</v>
      </c>
      <c r="C29" s="19">
        <v>-4378</v>
      </c>
      <c r="D29" s="19">
        <v>-11917</v>
      </c>
    </row>
    <row r="30" spans="1:4" ht="26.25" thickBot="1">
      <c r="A30" s="25" t="s">
        <v>29</v>
      </c>
      <c r="B30" s="26">
        <v>87684</v>
      </c>
      <c r="C30" s="26">
        <v>-78140</v>
      </c>
      <c r="D30" s="26">
        <v>161141</v>
      </c>
    </row>
    <row r="31" spans="1:4" ht="13.5" thickTop="1">
      <c r="A31" s="7" t="s">
        <v>27</v>
      </c>
      <c r="B31" s="31"/>
      <c r="C31" s="31"/>
      <c r="D31" s="31"/>
    </row>
    <row r="32" spans="1:4" ht="12.75">
      <c r="A32" s="18" t="s">
        <v>22</v>
      </c>
      <c r="B32" s="23">
        <v>1.3</v>
      </c>
      <c r="C32" s="23">
        <v>-0.58</v>
      </c>
      <c r="D32" s="23">
        <v>2.55</v>
      </c>
    </row>
    <row r="33" spans="1:4" ht="13.5" thickBot="1">
      <c r="A33" s="17" t="s">
        <v>15</v>
      </c>
      <c r="B33" s="21"/>
      <c r="C33" s="21"/>
      <c r="D33" s="21"/>
    </row>
    <row r="34" spans="1:4" ht="26.25" thickBot="1">
      <c r="A34" s="25" t="s">
        <v>27</v>
      </c>
      <c r="B34" s="27">
        <v>1.2</v>
      </c>
      <c r="C34" s="27">
        <v>-0.99</v>
      </c>
      <c r="D34" s="27">
        <v>1.85</v>
      </c>
    </row>
    <row r="35" spans="1:4" ht="26.25" thickTop="1">
      <c r="A35" s="7" t="s">
        <v>30</v>
      </c>
      <c r="B35" s="31"/>
      <c r="C35" s="31"/>
      <c r="D35" s="31"/>
    </row>
    <row r="36" spans="1:4" ht="12.75">
      <c r="A36" s="18" t="s">
        <v>22</v>
      </c>
      <c r="B36" s="23">
        <v>1.29</v>
      </c>
      <c r="C36" s="23">
        <v>-0.58</v>
      </c>
      <c r="D36" s="23">
        <v>2.44</v>
      </c>
    </row>
    <row r="37" spans="1:4" ht="13.5" thickBot="1">
      <c r="A37" s="17" t="s">
        <v>15</v>
      </c>
      <c r="B37" s="21">
        <v>-0.1</v>
      </c>
      <c r="C37" s="21">
        <v>-0.41</v>
      </c>
      <c r="D37" s="21">
        <v>-0.67</v>
      </c>
    </row>
    <row r="38" spans="1:4" ht="26.25" thickBot="1">
      <c r="A38" s="25" t="s">
        <v>30</v>
      </c>
      <c r="B38" s="27">
        <v>1.19</v>
      </c>
      <c r="C38" s="27">
        <v>-0.99</v>
      </c>
      <c r="D38" s="27">
        <v>1.77</v>
      </c>
    </row>
    <row r="39" ht="13.5" thickTop="1"/>
  </sheetData>
  <mergeCells count="2">
    <mergeCell ref="A2:A3"/>
    <mergeCell ref="B4:D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5"/>
  <sheetViews>
    <sheetView workbookViewId="0" topLeftCell="A8">
      <selection activeCell="C30" sqref="C30"/>
    </sheetView>
  </sheetViews>
  <sheetFormatPr defaultColWidth="9.140625" defaultRowHeight="12.75"/>
  <cols>
    <col min="1" max="1" width="27.28125" style="0" customWidth="1"/>
  </cols>
  <sheetData>
    <row r="1" spans="1:3" ht="25.5">
      <c r="A1" s="35" t="s">
        <v>40</v>
      </c>
      <c r="B1" s="55">
        <v>2006</v>
      </c>
      <c r="C1" s="39">
        <v>2005</v>
      </c>
    </row>
    <row r="2" spans="1:3" ht="12.75">
      <c r="A2" s="36" t="s">
        <v>41</v>
      </c>
      <c r="B2" s="12"/>
      <c r="C2" s="54"/>
    </row>
    <row r="3" spans="1:3" ht="12.75">
      <c r="A3" s="37" t="s">
        <v>42</v>
      </c>
      <c r="B3" s="38">
        <v>0</v>
      </c>
      <c r="C3" s="40">
        <v>18666</v>
      </c>
    </row>
    <row r="4" spans="1:3" ht="25.5">
      <c r="A4" s="36" t="s">
        <v>43</v>
      </c>
      <c r="B4" s="41">
        <v>25634</v>
      </c>
      <c r="C4" s="41">
        <v>68648</v>
      </c>
    </row>
    <row r="5" spans="1:3" ht="12.75">
      <c r="A5" s="37" t="s">
        <v>44</v>
      </c>
      <c r="B5" s="9"/>
      <c r="C5" s="9"/>
    </row>
    <row r="6" spans="1:3" ht="12.75">
      <c r="A6" s="42" t="s">
        <v>45</v>
      </c>
      <c r="B6" s="41">
        <v>965218</v>
      </c>
      <c r="C6" s="41">
        <v>949287</v>
      </c>
    </row>
    <row r="7" spans="1:3" ht="12.75">
      <c r="A7" s="43" t="s">
        <v>46</v>
      </c>
      <c r="B7" s="40">
        <v>32482</v>
      </c>
      <c r="C7" s="40">
        <v>42166</v>
      </c>
    </row>
    <row r="8" spans="1:3" ht="25.5">
      <c r="A8" s="36" t="s">
        <v>47</v>
      </c>
      <c r="B8" s="13"/>
      <c r="C8" s="13"/>
    </row>
    <row r="9" spans="1:3" ht="12.75">
      <c r="A9" s="43" t="s">
        <v>48</v>
      </c>
      <c r="B9" s="40">
        <v>172632</v>
      </c>
      <c r="C9" s="40">
        <v>147184</v>
      </c>
    </row>
    <row r="10" spans="1:3" ht="12.75">
      <c r="A10" s="42" t="s">
        <v>49</v>
      </c>
      <c r="B10" s="41">
        <v>317434</v>
      </c>
      <c r="C10" s="41">
        <v>352537</v>
      </c>
    </row>
    <row r="11" spans="1:3" ht="26.25" thickBot="1">
      <c r="A11" s="37" t="s">
        <v>50</v>
      </c>
      <c r="B11" s="44">
        <v>15503</v>
      </c>
      <c r="C11" s="44">
        <v>9838</v>
      </c>
    </row>
    <row r="12" spans="1:3" ht="13.5" thickBot="1">
      <c r="A12" s="45" t="s">
        <v>51</v>
      </c>
      <c r="B12" s="50">
        <v>1528903</v>
      </c>
      <c r="C12" s="50">
        <v>1588326</v>
      </c>
    </row>
    <row r="13" spans="1:3" ht="12.75">
      <c r="A13" s="37" t="s">
        <v>52</v>
      </c>
      <c r="B13" s="51"/>
      <c r="C13" s="51"/>
    </row>
    <row r="14" spans="1:3" ht="25.5">
      <c r="A14" s="36" t="s">
        <v>53</v>
      </c>
      <c r="B14" s="41">
        <v>384246</v>
      </c>
      <c r="C14" s="41">
        <v>407242</v>
      </c>
    </row>
    <row r="15" spans="1:3" ht="13.5" thickBot="1">
      <c r="A15" s="37" t="s">
        <v>54</v>
      </c>
      <c r="B15" s="44">
        <v>1470000</v>
      </c>
      <c r="C15" s="44">
        <v>1470000</v>
      </c>
    </row>
    <row r="16" spans="1:3" ht="13.5" thickBot="1">
      <c r="A16" s="45" t="s">
        <v>55</v>
      </c>
      <c r="B16" s="50">
        <v>1854246</v>
      </c>
      <c r="C16" s="50">
        <v>1877242</v>
      </c>
    </row>
    <row r="17" spans="1:3" ht="12.75">
      <c r="A17" s="37" t="s">
        <v>56</v>
      </c>
      <c r="B17" s="51"/>
      <c r="C17" s="51"/>
    </row>
    <row r="18" spans="1:3" ht="12.75">
      <c r="A18" s="36" t="s">
        <v>48</v>
      </c>
      <c r="B18" s="41">
        <v>287122</v>
      </c>
      <c r="C18" s="41">
        <v>538830</v>
      </c>
    </row>
    <row r="19" spans="1:3" ht="12.75">
      <c r="A19" s="37" t="s">
        <v>57</v>
      </c>
      <c r="B19" s="40">
        <v>179757</v>
      </c>
      <c r="C19" s="40">
        <v>179757</v>
      </c>
    </row>
    <row r="20" spans="1:3" ht="13.5" thickBot="1">
      <c r="A20" s="36" t="s">
        <v>58</v>
      </c>
      <c r="B20" s="46">
        <v>350491</v>
      </c>
      <c r="C20" s="46">
        <v>324853</v>
      </c>
    </row>
    <row r="21" spans="1:3" ht="26.25" thickBot="1">
      <c r="A21" s="47" t="s">
        <v>59</v>
      </c>
      <c r="B21" s="52">
        <v>817370</v>
      </c>
      <c r="C21" s="52">
        <v>1043440</v>
      </c>
    </row>
    <row r="22" spans="1:3" ht="12.75">
      <c r="A22" s="48" t="s">
        <v>60</v>
      </c>
      <c r="B22" s="53">
        <v>29885</v>
      </c>
      <c r="C22" s="53">
        <v>27455</v>
      </c>
    </row>
    <row r="23" spans="1:3" ht="25.5">
      <c r="A23" s="35" t="s">
        <v>61</v>
      </c>
      <c r="B23" s="8"/>
      <c r="C23" s="9"/>
    </row>
    <row r="24" spans="1:3" ht="12.75">
      <c r="A24" s="36" t="s">
        <v>62</v>
      </c>
      <c r="B24" s="12"/>
      <c r="C24" s="13"/>
    </row>
    <row r="25" spans="1:3" ht="38.25">
      <c r="A25" s="36" t="s">
        <v>63</v>
      </c>
      <c r="B25" s="41">
        <v>54735</v>
      </c>
      <c r="C25" s="41">
        <v>54735</v>
      </c>
    </row>
    <row r="26" spans="1:3" ht="51">
      <c r="A26" s="37" t="s">
        <v>64</v>
      </c>
      <c r="B26" s="40">
        <v>187226</v>
      </c>
      <c r="C26" s="40">
        <v>176977</v>
      </c>
    </row>
    <row r="27" spans="1:3" ht="12.75">
      <c r="A27" s="36" t="s">
        <v>65</v>
      </c>
      <c r="B27" s="41">
        <v>893848</v>
      </c>
      <c r="C27" s="41">
        <v>747805</v>
      </c>
    </row>
    <row r="28" spans="1:3" ht="12.75">
      <c r="A28" s="37" t="s">
        <v>66</v>
      </c>
      <c r="B28" s="40">
        <v>941830</v>
      </c>
      <c r="C28" s="40">
        <v>898283</v>
      </c>
    </row>
    <row r="29" spans="1:3" ht="26.25" thickBot="1">
      <c r="A29" s="36" t="s">
        <v>67</v>
      </c>
      <c r="B29" s="46">
        <v>-91995</v>
      </c>
      <c r="C29" s="46">
        <v>-142121</v>
      </c>
    </row>
    <row r="30" spans="1:3" ht="13.5" thickBot="1">
      <c r="A30" s="47" t="s">
        <v>68</v>
      </c>
      <c r="B30" s="52">
        <v>1985644</v>
      </c>
      <c r="C30" s="52">
        <v>1735679</v>
      </c>
    </row>
    <row r="31" spans="1:3" ht="26.25" thickBot="1">
      <c r="A31" s="48" t="s">
        <v>69</v>
      </c>
      <c r="B31" s="49">
        <v>6216048</v>
      </c>
      <c r="C31" s="49">
        <v>6272142</v>
      </c>
    </row>
    <row r="32" ht="13.5" thickTop="1"/>
    <row r="33" spans="1:3" ht="12.75">
      <c r="A33" t="s">
        <v>92</v>
      </c>
      <c r="B33" s="2">
        <f>+'Bal Sheet Assets'!B8-'Bal Sheet_Liabs'!B12</f>
        <v>567941</v>
      </c>
      <c r="C33" s="2">
        <f>+'Bal Sheet Assets'!C8-'Bal Sheet_Liabs'!C12</f>
        <v>353723</v>
      </c>
    </row>
    <row r="34" spans="1:3" ht="12.75">
      <c r="A34" t="s">
        <v>93</v>
      </c>
      <c r="B34" s="2">
        <f>+'Bal Sheet Assets'!B2</f>
        <v>282070</v>
      </c>
      <c r="C34" s="2">
        <f>+'Bal Sheet Assets'!C2</f>
        <v>72198</v>
      </c>
    </row>
    <row r="35" spans="1:2" ht="12.75">
      <c r="A35" t="s">
        <v>94</v>
      </c>
      <c r="B35" s="2">
        <f>+(B33-B34)-(C33-C34)</f>
        <v>4346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3"/>
  <sheetViews>
    <sheetView workbookViewId="0" topLeftCell="A1">
      <selection activeCell="C15" sqref="C15"/>
    </sheetView>
  </sheetViews>
  <sheetFormatPr defaultColWidth="9.140625" defaultRowHeight="12.75"/>
  <cols>
    <col min="1" max="1" width="27.421875" style="0" customWidth="1"/>
  </cols>
  <sheetData>
    <row r="1" spans="1:3" ht="12.75">
      <c r="A1" s="36" t="s">
        <v>70</v>
      </c>
      <c r="B1" s="58">
        <v>2006</v>
      </c>
      <c r="C1" s="59">
        <v>2005</v>
      </c>
    </row>
    <row r="2" spans="1:3" ht="12.75">
      <c r="A2" s="37" t="s">
        <v>71</v>
      </c>
      <c r="B2" s="40">
        <v>282070</v>
      </c>
      <c r="C2" s="40">
        <v>72198</v>
      </c>
    </row>
    <row r="3" spans="1:3" ht="12.75">
      <c r="A3" s="36" t="s">
        <v>72</v>
      </c>
      <c r="B3" s="41">
        <v>556733</v>
      </c>
      <c r="C3" s="41">
        <v>596724</v>
      </c>
    </row>
    <row r="4" spans="1:3" ht="12.75">
      <c r="A4" s="37" t="s">
        <v>73</v>
      </c>
      <c r="B4" s="40">
        <v>5795</v>
      </c>
      <c r="C4" s="40">
        <v>3520</v>
      </c>
    </row>
    <row r="5" spans="1:3" ht="12.75">
      <c r="A5" s="36" t="s">
        <v>74</v>
      </c>
      <c r="B5" s="41">
        <v>1071486</v>
      </c>
      <c r="C5" s="41">
        <v>1114570</v>
      </c>
    </row>
    <row r="6" spans="1:3" ht="12.75">
      <c r="A6" s="37" t="s">
        <v>75</v>
      </c>
      <c r="B6" s="40">
        <v>129496</v>
      </c>
      <c r="C6" s="40">
        <v>105820</v>
      </c>
    </row>
    <row r="7" spans="1:3" ht="13.5" thickBot="1">
      <c r="A7" s="36" t="s">
        <v>49</v>
      </c>
      <c r="B7" s="46">
        <v>51264</v>
      </c>
      <c r="C7" s="46">
        <v>49217</v>
      </c>
    </row>
    <row r="8" spans="1:3" ht="12.75">
      <c r="A8" s="47" t="s">
        <v>76</v>
      </c>
      <c r="B8" s="57">
        <v>2096844</v>
      </c>
      <c r="C8" s="57">
        <v>1942049</v>
      </c>
    </row>
    <row r="9" spans="1:3" ht="12.75">
      <c r="A9" s="36" t="s">
        <v>77</v>
      </c>
      <c r="B9" s="13"/>
      <c r="C9" s="13"/>
    </row>
    <row r="10" spans="1:3" ht="12.75">
      <c r="A10" s="43" t="s">
        <v>78</v>
      </c>
      <c r="B10" s="40">
        <v>36195</v>
      </c>
      <c r="C10" s="40">
        <v>38537</v>
      </c>
    </row>
    <row r="11" spans="1:3" ht="12.75">
      <c r="A11" s="42" t="s">
        <v>79</v>
      </c>
      <c r="B11" s="41">
        <v>359481</v>
      </c>
      <c r="C11" s="41">
        <v>359481</v>
      </c>
    </row>
    <row r="12" spans="1:3" ht="13.5" thickBot="1">
      <c r="A12" s="43" t="s">
        <v>80</v>
      </c>
      <c r="B12" s="44">
        <v>794010</v>
      </c>
      <c r="C12" s="44">
        <v>685545</v>
      </c>
    </row>
    <row r="13" spans="1:3" ht="25.5">
      <c r="A13" s="45" t="s">
        <v>81</v>
      </c>
      <c r="B13" s="53">
        <v>1189686</v>
      </c>
      <c r="C13" s="53">
        <v>1083563</v>
      </c>
    </row>
    <row r="14" spans="1:3" ht="13.5" thickBot="1">
      <c r="A14" s="37" t="s">
        <v>82</v>
      </c>
      <c r="B14" s="44">
        <v>-610061</v>
      </c>
      <c r="C14" s="44">
        <v>-548118</v>
      </c>
    </row>
    <row r="15" spans="1:3" ht="25.5">
      <c r="A15" s="45" t="s">
        <v>83</v>
      </c>
      <c r="B15" s="53">
        <v>579625</v>
      </c>
      <c r="C15" s="53">
        <v>535445</v>
      </c>
    </row>
    <row r="16" spans="1:3" ht="12.75">
      <c r="A16" s="37" t="s">
        <v>84</v>
      </c>
      <c r="B16" s="40">
        <v>1216032</v>
      </c>
      <c r="C16" s="40">
        <v>1218200</v>
      </c>
    </row>
    <row r="17" spans="1:3" ht="12.75">
      <c r="A17" s="36" t="s">
        <v>85</v>
      </c>
      <c r="B17" s="41">
        <v>201304</v>
      </c>
      <c r="C17" s="41">
        <v>205232</v>
      </c>
    </row>
    <row r="18" spans="1:3" ht="12.75">
      <c r="A18" s="37" t="s">
        <v>86</v>
      </c>
      <c r="B18" s="40">
        <v>175000</v>
      </c>
      <c r="C18" s="40">
        <v>175000</v>
      </c>
    </row>
    <row r="19" spans="1:3" ht="12.75">
      <c r="A19" s="36" t="s">
        <v>87</v>
      </c>
      <c r="B19" s="41">
        <v>1635000</v>
      </c>
      <c r="C19" s="41">
        <v>1635000</v>
      </c>
    </row>
    <row r="20" spans="1:3" ht="12.75">
      <c r="A20" s="37" t="s">
        <v>88</v>
      </c>
      <c r="B20" s="40">
        <v>22292</v>
      </c>
      <c r="C20" s="40">
        <v>22377</v>
      </c>
    </row>
    <row r="21" spans="1:3" ht="12.75">
      <c r="A21" s="36" t="s">
        <v>89</v>
      </c>
      <c r="B21" s="41">
        <v>40439</v>
      </c>
      <c r="C21" s="41">
        <v>52810</v>
      </c>
    </row>
    <row r="22" spans="1:3" ht="13.5" thickBot="1">
      <c r="A22" s="37" t="s">
        <v>90</v>
      </c>
      <c r="B22" s="44">
        <v>249512</v>
      </c>
      <c r="C22" s="44">
        <v>486029</v>
      </c>
    </row>
    <row r="23" spans="1:3" ht="13.5" thickBot="1">
      <c r="A23" s="45" t="s">
        <v>91</v>
      </c>
      <c r="B23" s="56">
        <v>6216048</v>
      </c>
      <c r="C23" s="56">
        <v>6272142</v>
      </c>
    </row>
    <row r="24" ht="13.5" thickTop="1"/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47"/>
  <sheetViews>
    <sheetView workbookViewId="0" topLeftCell="A19">
      <selection activeCell="G20" sqref="G20"/>
    </sheetView>
  </sheetViews>
  <sheetFormatPr defaultColWidth="9.140625" defaultRowHeight="12.75"/>
  <cols>
    <col min="1" max="1" width="31.7109375" style="0" customWidth="1"/>
  </cols>
  <sheetData>
    <row r="1" spans="1:3" ht="21">
      <c r="A1" s="60" t="s">
        <v>95</v>
      </c>
      <c r="B1" s="55">
        <v>2006</v>
      </c>
      <c r="C1" s="39">
        <v>2005</v>
      </c>
    </row>
    <row r="2" spans="1:3" ht="12.75">
      <c r="A2" s="61" t="s">
        <v>20</v>
      </c>
      <c r="B2" s="62">
        <v>91721</v>
      </c>
      <c r="C2" s="62">
        <v>-73762</v>
      </c>
    </row>
    <row r="3" spans="1:2" ht="22.5">
      <c r="A3" s="64" t="s">
        <v>96</v>
      </c>
      <c r="B3" s="9"/>
    </row>
    <row r="4" spans="1:3" ht="12.75">
      <c r="A4" s="65" t="s">
        <v>97</v>
      </c>
      <c r="B4" s="62">
        <v>-5873</v>
      </c>
      <c r="C4" s="62">
        <v>-5460</v>
      </c>
    </row>
    <row r="5" spans="1:3" ht="12.75">
      <c r="A5" s="66" t="s">
        <v>98</v>
      </c>
      <c r="B5" s="67">
        <v>127812</v>
      </c>
      <c r="C5" s="67">
        <v>151145</v>
      </c>
    </row>
    <row r="6" spans="1:3" ht="12.75">
      <c r="A6" s="65" t="s">
        <v>14</v>
      </c>
      <c r="B6" s="62">
        <v>4083</v>
      </c>
      <c r="C6" s="62">
        <v>2370</v>
      </c>
    </row>
    <row r="7" spans="1:3" ht="22.5">
      <c r="A7" s="66" t="s">
        <v>99</v>
      </c>
      <c r="B7" s="67">
        <v>13239</v>
      </c>
      <c r="C7" s="67">
        <v>25877</v>
      </c>
    </row>
    <row r="8" spans="1:3" ht="12.75">
      <c r="A8" s="65" t="s">
        <v>15</v>
      </c>
      <c r="B8" s="62">
        <v>5973</v>
      </c>
      <c r="C8" s="62">
        <v>8862</v>
      </c>
    </row>
    <row r="9" spans="1:3" ht="12.75">
      <c r="A9" s="66" t="s">
        <v>100</v>
      </c>
      <c r="B9" s="67">
        <v>-1004</v>
      </c>
      <c r="C9" s="68">
        <v>-410</v>
      </c>
    </row>
    <row r="10" spans="1:3" ht="12.75">
      <c r="A10" s="65" t="s">
        <v>101</v>
      </c>
      <c r="B10" s="62">
        <v>9543</v>
      </c>
      <c r="C10" s="62">
        <v>23062</v>
      </c>
    </row>
    <row r="11" spans="1:3" ht="12.75">
      <c r="A11" s="66" t="s">
        <v>49</v>
      </c>
      <c r="B11" s="67">
        <v>24602</v>
      </c>
      <c r="C11" s="67">
        <v>38384</v>
      </c>
    </row>
    <row r="12" spans="1:3" ht="22.5">
      <c r="A12" s="61" t="s">
        <v>102</v>
      </c>
      <c r="B12" s="13"/>
      <c r="C12" s="13"/>
    </row>
    <row r="13" spans="1:3" ht="12.75">
      <c r="A13" s="66" t="s">
        <v>103</v>
      </c>
      <c r="B13" s="67">
        <v>29126</v>
      </c>
      <c r="C13" s="67">
        <v>47517</v>
      </c>
    </row>
    <row r="14" spans="1:3" ht="12.75">
      <c r="A14" s="65" t="s">
        <v>74</v>
      </c>
      <c r="B14" s="62">
        <v>43001</v>
      </c>
      <c r="C14" s="62">
        <v>32809</v>
      </c>
    </row>
    <row r="15" spans="1:3" ht="12.75">
      <c r="A15" s="66" t="s">
        <v>104</v>
      </c>
      <c r="B15" s="67">
        <v>8662</v>
      </c>
      <c r="C15" s="67">
        <v>-142582</v>
      </c>
    </row>
    <row r="16" spans="1:3" ht="12.75">
      <c r="A16" s="65" t="s">
        <v>105</v>
      </c>
      <c r="B16" s="62">
        <v>58683</v>
      </c>
      <c r="C16" s="62">
        <v>-136629</v>
      </c>
    </row>
    <row r="17" spans="1:3" ht="22.5">
      <c r="A17" s="66" t="s">
        <v>106</v>
      </c>
      <c r="B17" s="68" t="s">
        <v>9</v>
      </c>
      <c r="C17" s="68" t="s">
        <v>9</v>
      </c>
    </row>
    <row r="18" spans="1:3" ht="13.5" thickBot="1">
      <c r="A18" s="65" t="s">
        <v>49</v>
      </c>
      <c r="B18" s="70">
        <v>-33871</v>
      </c>
      <c r="C18" s="70">
        <v>-28881</v>
      </c>
    </row>
    <row r="19" spans="1:3" ht="13.5" thickBot="1">
      <c r="A19" s="66" t="s">
        <v>107</v>
      </c>
      <c r="B19" s="76">
        <v>375697</v>
      </c>
      <c r="C19" s="76">
        <v>-57698</v>
      </c>
    </row>
    <row r="20" spans="1:3" ht="21">
      <c r="A20" s="73" t="s">
        <v>108</v>
      </c>
      <c r="B20" s="77"/>
      <c r="C20" s="77"/>
    </row>
    <row r="21" spans="1:3" ht="12.75">
      <c r="A21" s="64" t="s">
        <v>109</v>
      </c>
      <c r="B21" s="67">
        <v>-174769</v>
      </c>
      <c r="C21" s="67">
        <v>-152450</v>
      </c>
    </row>
    <row r="22" spans="1:3" ht="12.75">
      <c r="A22" s="61" t="s">
        <v>110</v>
      </c>
      <c r="B22" s="63" t="s">
        <v>9</v>
      </c>
      <c r="C22" s="63" t="s">
        <v>9</v>
      </c>
    </row>
    <row r="23" spans="1:3" ht="12.75">
      <c r="A23" s="64" t="s">
        <v>86</v>
      </c>
      <c r="B23" s="68" t="s">
        <v>9</v>
      </c>
      <c r="C23" s="68" t="s">
        <v>9</v>
      </c>
    </row>
    <row r="24" spans="1:3" ht="22.5">
      <c r="A24" s="61" t="s">
        <v>111</v>
      </c>
      <c r="B24" s="62">
        <v>-1500</v>
      </c>
      <c r="C24" s="62">
        <v>-34803</v>
      </c>
    </row>
    <row r="25" spans="1:3" ht="22.5">
      <c r="A25" s="64" t="s">
        <v>112</v>
      </c>
      <c r="B25" s="68" t="s">
        <v>9</v>
      </c>
      <c r="C25" s="67">
        <v>93259</v>
      </c>
    </row>
    <row r="26" spans="1:3" ht="12.75">
      <c r="A26" s="61" t="s">
        <v>113</v>
      </c>
      <c r="B26" s="62">
        <v>12333</v>
      </c>
      <c r="C26" s="63" t="s">
        <v>9</v>
      </c>
    </row>
    <row r="27" spans="1:3" ht="12.75">
      <c r="A27" s="64" t="s">
        <v>15</v>
      </c>
      <c r="B27" s="68" t="s">
        <v>9</v>
      </c>
      <c r="C27" s="68" t="s">
        <v>9</v>
      </c>
    </row>
    <row r="28" spans="1:3" ht="13.5" thickBot="1">
      <c r="A28" s="61" t="s">
        <v>49</v>
      </c>
      <c r="B28" s="69" t="s">
        <v>9</v>
      </c>
      <c r="C28" s="70">
        <v>-3343</v>
      </c>
    </row>
    <row r="29" spans="1:3" ht="13.5" thickBot="1">
      <c r="A29" s="66" t="s">
        <v>114</v>
      </c>
      <c r="B29" s="76">
        <v>-163936</v>
      </c>
      <c r="C29" s="76">
        <v>-97337</v>
      </c>
    </row>
    <row r="30" spans="1:3" ht="21">
      <c r="A30" s="73" t="s">
        <v>115</v>
      </c>
      <c r="B30" s="77"/>
      <c r="C30" s="77"/>
    </row>
    <row r="31" spans="1:3" ht="12.75">
      <c r="A31" s="64" t="s">
        <v>116</v>
      </c>
      <c r="B31" s="9"/>
      <c r="C31" s="9"/>
    </row>
    <row r="32" spans="1:3" ht="12.75">
      <c r="A32" s="61" t="s">
        <v>117</v>
      </c>
      <c r="B32" s="62">
        <v>-43509</v>
      </c>
      <c r="C32" s="62">
        <v>-49817</v>
      </c>
    </row>
    <row r="33" spans="1:3" ht="13.5" thickBot="1">
      <c r="A33" s="64" t="s">
        <v>118</v>
      </c>
      <c r="B33" s="71">
        <v>-4037</v>
      </c>
      <c r="C33" s="71">
        <v>-4379</v>
      </c>
    </row>
    <row r="34" spans="1:3" ht="12.75">
      <c r="A34" s="74"/>
      <c r="B34" s="79">
        <v>-47546</v>
      </c>
      <c r="C34" s="79">
        <v>-54196</v>
      </c>
    </row>
    <row r="35" spans="1:3" ht="12.75">
      <c r="A35" s="64" t="s">
        <v>119</v>
      </c>
      <c r="B35" s="67">
        <v>-18666</v>
      </c>
      <c r="C35" s="67">
        <v>8266</v>
      </c>
    </row>
    <row r="36" spans="1:3" ht="12.75">
      <c r="A36" s="61" t="s">
        <v>120</v>
      </c>
      <c r="B36" s="63" t="s">
        <v>9</v>
      </c>
      <c r="C36" s="63" t="s">
        <v>9</v>
      </c>
    </row>
    <row r="37" spans="1:3" ht="12.75">
      <c r="A37" s="64" t="s">
        <v>121</v>
      </c>
      <c r="B37" s="68" t="s">
        <v>9</v>
      </c>
      <c r="C37" s="68" t="s">
        <v>9</v>
      </c>
    </row>
    <row r="38" spans="1:3" ht="12.75">
      <c r="A38" s="61" t="s">
        <v>122</v>
      </c>
      <c r="B38" s="62">
        <v>-65610</v>
      </c>
      <c r="C38" s="62">
        <v>-206933</v>
      </c>
    </row>
    <row r="39" spans="1:3" ht="12.75">
      <c r="A39" s="64" t="s">
        <v>123</v>
      </c>
      <c r="B39" s="68" t="s">
        <v>9</v>
      </c>
      <c r="C39" s="67">
        <v>-7229</v>
      </c>
    </row>
    <row r="40" spans="1:3" ht="12.75">
      <c r="A40" s="61" t="s">
        <v>124</v>
      </c>
      <c r="B40" s="63">
        <v>-33</v>
      </c>
      <c r="C40" s="62">
        <v>-780417</v>
      </c>
    </row>
    <row r="41" spans="1:3" ht="12.75">
      <c r="A41" s="64" t="s">
        <v>125</v>
      </c>
      <c r="B41" s="67">
        <v>129966</v>
      </c>
      <c r="C41" s="67">
        <v>24747</v>
      </c>
    </row>
    <row r="42" spans="1:3" ht="22.5">
      <c r="A42" s="61" t="s">
        <v>126</v>
      </c>
      <c r="B42" s="63" t="s">
        <v>9</v>
      </c>
      <c r="C42" s="63" t="s">
        <v>9</v>
      </c>
    </row>
    <row r="43" spans="1:3" ht="13.5" thickBot="1">
      <c r="A43" s="64" t="s">
        <v>49</v>
      </c>
      <c r="B43" s="72" t="s">
        <v>9</v>
      </c>
      <c r="C43" s="72">
        <v>453</v>
      </c>
    </row>
    <row r="44" spans="1:3" ht="13.5" thickBot="1">
      <c r="A44" s="65" t="s">
        <v>127</v>
      </c>
      <c r="B44" s="80">
        <v>-1889</v>
      </c>
      <c r="C44" s="80">
        <v>-1015309</v>
      </c>
    </row>
    <row r="45" spans="1:3" ht="21">
      <c r="A45" s="60" t="s">
        <v>128</v>
      </c>
      <c r="B45" s="78">
        <v>209872</v>
      </c>
      <c r="C45" s="78">
        <v>-1170344</v>
      </c>
    </row>
    <row r="46" spans="1:3" ht="13.5" thickBot="1">
      <c r="A46" s="73" t="s">
        <v>129</v>
      </c>
      <c r="B46" s="70">
        <v>72198</v>
      </c>
      <c r="C46" s="70">
        <v>1242542</v>
      </c>
    </row>
    <row r="47" spans="1:3" ht="13.5" thickBot="1">
      <c r="A47" s="60" t="s">
        <v>130</v>
      </c>
      <c r="B47" s="75">
        <v>282070</v>
      </c>
      <c r="C47" s="75">
        <v>72198</v>
      </c>
    </row>
    <row r="48" ht="13.5" thickTop="1"/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1:L28"/>
  <sheetViews>
    <sheetView tabSelected="1" workbookViewId="0" topLeftCell="A1">
      <selection activeCell="F28" sqref="F28"/>
    </sheetView>
  </sheetViews>
  <sheetFormatPr defaultColWidth="9.140625" defaultRowHeight="12.75"/>
  <cols>
    <col min="8" max="8" width="9.7109375" style="0" bestFit="1" customWidth="1"/>
  </cols>
  <sheetData>
    <row r="1" spans="6:11" ht="12.75">
      <c r="F1" s="84">
        <v>2006</v>
      </c>
      <c r="G1" s="84">
        <v>2005</v>
      </c>
      <c r="H1" s="84">
        <v>2004</v>
      </c>
      <c r="I1" s="84">
        <v>2003</v>
      </c>
      <c r="J1" s="84">
        <v>2002</v>
      </c>
      <c r="K1" s="84">
        <v>2001</v>
      </c>
    </row>
    <row r="2" spans="5:11" ht="12.75">
      <c r="E2" s="1" t="s">
        <v>32</v>
      </c>
      <c r="F2" s="2">
        <f>+'Income Statement'!B28</f>
        <v>91721</v>
      </c>
      <c r="G2">
        <v>-73762</v>
      </c>
      <c r="H2">
        <v>173058</v>
      </c>
      <c r="I2">
        <v>8272</v>
      </c>
      <c r="J2" s="2">
        <v>11340</v>
      </c>
      <c r="K2" s="2">
        <v>-42501</v>
      </c>
    </row>
    <row r="3" spans="5:11" ht="12.75">
      <c r="E3" s="1" t="s">
        <v>39</v>
      </c>
      <c r="F3" s="2">
        <f>+'Stat CF'!B5</f>
        <v>127812</v>
      </c>
      <c r="G3" s="2">
        <v>151145</v>
      </c>
      <c r="H3" s="2">
        <v>354982</v>
      </c>
      <c r="I3" s="2">
        <v>307849</v>
      </c>
      <c r="J3" s="2">
        <v>306973</v>
      </c>
      <c r="K3" s="2">
        <v>296023</v>
      </c>
    </row>
    <row r="4" spans="5:11" ht="12.75">
      <c r="E4" s="1" t="s">
        <v>33</v>
      </c>
      <c r="F4" s="81">
        <f>-SUM('Stat CF'!B21:B26)</f>
        <v>163936</v>
      </c>
      <c r="G4" s="2">
        <v>97337</v>
      </c>
      <c r="H4" s="2">
        <v>-1645108</v>
      </c>
      <c r="I4" s="2">
        <v>673618</v>
      </c>
      <c r="J4" s="2">
        <v>278639</v>
      </c>
      <c r="K4" s="2">
        <v>234511</v>
      </c>
    </row>
    <row r="5" spans="5:10" ht="12.75">
      <c r="E5" s="1" t="s">
        <v>34</v>
      </c>
      <c r="F5" s="2">
        <f>+F23-G23</f>
        <v>4346</v>
      </c>
      <c r="G5" s="2">
        <f>+G23-H23</f>
        <v>139808</v>
      </c>
      <c r="H5" s="2">
        <f>+H23-I23</f>
        <v>-257785</v>
      </c>
      <c r="I5" s="2">
        <f>+I23-J23</f>
        <v>222509</v>
      </c>
      <c r="J5" s="2"/>
    </row>
    <row r="6" spans="5:10" ht="12.75">
      <c r="E6" s="1" t="s">
        <v>134</v>
      </c>
      <c r="F6" s="2">
        <f>-'Stat CF'!B38</f>
        <v>65610</v>
      </c>
      <c r="G6" s="2">
        <v>206933</v>
      </c>
      <c r="H6" s="2">
        <v>1570504</v>
      </c>
      <c r="I6" s="2">
        <v>246589</v>
      </c>
      <c r="J6" t="s">
        <v>140</v>
      </c>
    </row>
    <row r="7" spans="5:9" ht="12.75">
      <c r="E7" s="1" t="s">
        <v>135</v>
      </c>
      <c r="F7" s="2">
        <f>-'Stat CF'!B35</f>
        <v>18666</v>
      </c>
      <c r="G7" s="2">
        <v>0</v>
      </c>
      <c r="H7" s="2">
        <v>0</v>
      </c>
      <c r="I7" s="2">
        <v>22812</v>
      </c>
    </row>
    <row r="8" spans="5:11" ht="12.75">
      <c r="E8" s="1" t="s">
        <v>132</v>
      </c>
      <c r="F8">
        <v>0</v>
      </c>
      <c r="H8">
        <v>246</v>
      </c>
      <c r="I8" s="2">
        <v>735712</v>
      </c>
      <c r="K8" t="s">
        <v>142</v>
      </c>
    </row>
    <row r="9" spans="5:9" ht="12.75">
      <c r="E9" s="1" t="s">
        <v>133</v>
      </c>
      <c r="F9">
        <v>0</v>
      </c>
      <c r="G9" s="2">
        <v>8266</v>
      </c>
      <c r="H9" s="2">
        <v>5121</v>
      </c>
      <c r="I9">
        <v>0</v>
      </c>
    </row>
    <row r="10" spans="5:9" ht="12.75">
      <c r="E10" s="1" t="s">
        <v>131</v>
      </c>
      <c r="F10" s="2">
        <f>+F2+F3-F4-F5-F6-F7+F8+F9</f>
        <v>-33025</v>
      </c>
      <c r="G10" s="2">
        <f>+G2+G3-G4-G5-G6-G7+G8+G9</f>
        <v>-358429</v>
      </c>
      <c r="H10" s="2">
        <f>+H2+H3-H4-H5-H6-H7+H8+H9</f>
        <v>865796</v>
      </c>
      <c r="I10" s="2">
        <f>+I2+I3-I4-I5-I6-I7+I8+I9</f>
        <v>-113695</v>
      </c>
    </row>
    <row r="12" ht="12.75">
      <c r="E12" s="1" t="s">
        <v>35</v>
      </c>
    </row>
    <row r="13" ht="12.75">
      <c r="E13" s="1" t="s">
        <v>36</v>
      </c>
    </row>
    <row r="14" ht="12.75">
      <c r="E14" s="1" t="s">
        <v>37</v>
      </c>
    </row>
    <row r="15" ht="12.75">
      <c r="E15" s="1" t="s">
        <v>38</v>
      </c>
    </row>
    <row r="19" spans="6:10" ht="12.75">
      <c r="F19">
        <v>2006</v>
      </c>
      <c r="G19">
        <v>2005</v>
      </c>
      <c r="H19">
        <v>2004</v>
      </c>
      <c r="I19">
        <v>2003</v>
      </c>
      <c r="J19">
        <v>2002</v>
      </c>
    </row>
    <row r="20" spans="5:12" ht="12.75">
      <c r="E20" s="1" t="s">
        <v>136</v>
      </c>
      <c r="F20" s="2">
        <f>+'Bal Sheet Assets'!B8</f>
        <v>2096844</v>
      </c>
      <c r="G20" s="2">
        <v>1942049</v>
      </c>
      <c r="H20" s="2">
        <v>3241229</v>
      </c>
      <c r="I20" s="2">
        <v>2501292</v>
      </c>
      <c r="J20" s="2">
        <v>1295749</v>
      </c>
      <c r="L20" t="s">
        <v>139</v>
      </c>
    </row>
    <row r="21" spans="5:10" ht="12.75">
      <c r="E21" s="1" t="s">
        <v>137</v>
      </c>
      <c r="F21" s="2">
        <f>+'Bal Sheet_Liabs'!B12</f>
        <v>1528903</v>
      </c>
      <c r="G21" s="2">
        <v>1588326</v>
      </c>
      <c r="H21" s="2">
        <v>1856970</v>
      </c>
      <c r="I21" s="2">
        <v>1976911</v>
      </c>
      <c r="J21" s="2">
        <v>1053604</v>
      </c>
    </row>
    <row r="22" spans="5:10" ht="12.75">
      <c r="E22" s="1" t="s">
        <v>138</v>
      </c>
      <c r="F22" s="2">
        <f>+'Bal Sheet Assets'!B2</f>
        <v>282070</v>
      </c>
      <c r="G22" s="2">
        <v>72198</v>
      </c>
      <c r="H22" s="2">
        <v>1242542</v>
      </c>
      <c r="I22" s="2">
        <v>124879</v>
      </c>
      <c r="J22" s="2">
        <v>65152</v>
      </c>
    </row>
    <row r="23" spans="5:10" ht="12.75">
      <c r="E23" s="1" t="s">
        <v>143</v>
      </c>
      <c r="F23" s="2">
        <f>+F20-F21-F22</f>
        <v>285871</v>
      </c>
      <c r="G23" s="2">
        <f>+G20-G21-G22</f>
        <v>281525</v>
      </c>
      <c r="H23" s="2">
        <f>+H20-H21-H22</f>
        <v>141717</v>
      </c>
      <c r="I23" s="2">
        <f>+I20-I21-I22</f>
        <v>399502</v>
      </c>
      <c r="J23" s="2">
        <f>+J20-J21-J22</f>
        <v>176993</v>
      </c>
    </row>
    <row r="26" spans="2:9" ht="12.75">
      <c r="B26" s="34"/>
      <c r="D26" t="s">
        <v>141</v>
      </c>
      <c r="I26" t="s">
        <v>139</v>
      </c>
    </row>
    <row r="28" ht="12.75">
      <c r="J28" t="s">
        <v>139</v>
      </c>
    </row>
  </sheetData>
  <hyperlinks>
    <hyperlink ref="F4" r:id="rId1" display="-@sum('Stat CF'!B21:B26)"/>
  </hyperlinks>
  <printOptions/>
  <pageMargins left="0.75" right="0.75" top="1" bottom="1" header="0.5" footer="0.5"/>
  <pageSetup horizontalDpi="600" verticalDpi="600" orientation="portrait"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Pace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P.V. Viswanath</dc:creator>
  <cp:keywords/>
  <dc:description/>
  <cp:lastModifiedBy>P.V. Viswanath</cp:lastModifiedBy>
  <dcterms:created xsi:type="dcterms:W3CDTF">2007-09-25T23:38:22Z</dcterms:created>
  <dcterms:modified xsi:type="dcterms:W3CDTF">2007-10-03T01:21:55Z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